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mr328\Dropbox\Shared_ARE_2015\AUS_USA_LTP\KPR_Appendix_Feb2017\Data\"/>
    </mc:Choice>
  </mc:AlternateContent>
  <bookViews>
    <workbookView xWindow="0" yWindow="0" windowWidth="20520" windowHeight="10992" activeTab="1"/>
  </bookViews>
  <sheets>
    <sheet name="GTAP" sheetId="3" r:id="rId1"/>
    <sheet name="NAF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3" l="1"/>
  <c r="I21" i="3" s="1"/>
  <c r="J21" i="3" s="1"/>
  <c r="K21" i="3" s="1"/>
  <c r="G21" i="3"/>
  <c r="I20" i="3"/>
  <c r="J20" i="3" s="1"/>
  <c r="K20" i="3" s="1"/>
  <c r="H20" i="3"/>
  <c r="G20" i="3"/>
  <c r="H19" i="3"/>
  <c r="I19" i="3" s="1"/>
  <c r="J19" i="3" s="1"/>
  <c r="K19" i="3" s="1"/>
  <c r="G19" i="3"/>
  <c r="H18" i="3"/>
  <c r="I18" i="3" s="1"/>
  <c r="J18" i="3" s="1"/>
  <c r="K18" i="3" s="1"/>
  <c r="G18" i="3"/>
  <c r="H17" i="3"/>
  <c r="I17" i="3" s="1"/>
  <c r="J17" i="3" s="1"/>
  <c r="K17" i="3" s="1"/>
  <c r="G17" i="3"/>
  <c r="I16" i="3"/>
  <c r="J16" i="3" s="1"/>
  <c r="K16" i="3" s="1"/>
  <c r="H16" i="3"/>
  <c r="G16" i="3"/>
  <c r="H15" i="3"/>
  <c r="I15" i="3" s="1"/>
  <c r="J15" i="3" s="1"/>
  <c r="K15" i="3" s="1"/>
  <c r="G15" i="3"/>
  <c r="H14" i="3"/>
  <c r="I14" i="3" s="1"/>
  <c r="J14" i="3" s="1"/>
  <c r="K14" i="3" s="1"/>
  <c r="G14" i="3"/>
  <c r="F10" i="3"/>
  <c r="G10" i="3" s="1"/>
  <c r="H10" i="3" s="1"/>
  <c r="I10" i="3" s="1"/>
  <c r="F9" i="3"/>
  <c r="G9" i="3" s="1"/>
  <c r="H9" i="3" s="1"/>
  <c r="I9" i="3" s="1"/>
  <c r="F8" i="3"/>
  <c r="G8" i="3" s="1"/>
  <c r="H8" i="3" s="1"/>
  <c r="I8" i="3" s="1"/>
  <c r="F7" i="3"/>
  <c r="G7" i="3" s="1"/>
  <c r="H7" i="3" s="1"/>
  <c r="I7" i="3" s="1"/>
  <c r="F6" i="3"/>
  <c r="G6" i="3" s="1"/>
  <c r="H6" i="3" s="1"/>
  <c r="I6" i="3" s="1"/>
  <c r="F5" i="3"/>
  <c r="G5" i="3" s="1"/>
  <c r="H5" i="3" s="1"/>
  <c r="I5" i="3" s="1"/>
  <c r="F4" i="3"/>
  <c r="G4" i="3" s="1"/>
  <c r="H4" i="3" s="1"/>
  <c r="I4" i="3" s="1"/>
  <c r="F3" i="3"/>
  <c r="G3" i="3" s="1"/>
  <c r="H3" i="3" s="1"/>
  <c r="I3" i="3" s="1"/>
  <c r="K5" i="3" l="1"/>
  <c r="J5" i="3"/>
  <c r="M18" i="3"/>
  <c r="L18" i="3"/>
  <c r="K6" i="3"/>
  <c r="J6" i="3"/>
  <c r="M15" i="3"/>
  <c r="L15" i="3"/>
  <c r="K3" i="3"/>
  <c r="J3" i="3"/>
  <c r="K7" i="3"/>
  <c r="J7" i="3"/>
  <c r="M17" i="3"/>
  <c r="L17" i="3"/>
  <c r="M19" i="3"/>
  <c r="L19" i="3"/>
  <c r="K9" i="3"/>
  <c r="J9" i="3"/>
  <c r="L16" i="3"/>
  <c r="M16" i="3"/>
  <c r="K10" i="3"/>
  <c r="J10" i="3"/>
  <c r="L20" i="3"/>
  <c r="M20" i="3"/>
  <c r="K4" i="3"/>
  <c r="J4" i="3"/>
  <c r="K8" i="3"/>
  <c r="J8" i="3"/>
  <c r="M14" i="3"/>
  <c r="L14" i="3"/>
  <c r="M21" i="3"/>
  <c r="L21" i="3"/>
  <c r="H13" i="2" l="1"/>
  <c r="H14" i="2"/>
  <c r="H15" i="2"/>
  <c r="H16" i="2"/>
  <c r="H17" i="2"/>
  <c r="H12" i="2"/>
  <c r="G17" i="2"/>
  <c r="G16" i="2"/>
  <c r="G15" i="2"/>
  <c r="G14" i="2"/>
  <c r="G13" i="2"/>
  <c r="G12" i="2"/>
  <c r="F5" i="2"/>
  <c r="G5" i="2" s="1"/>
  <c r="H5" i="2" s="1"/>
  <c r="I5" i="2" s="1"/>
  <c r="F6" i="2"/>
  <c r="G6" i="2" s="1"/>
  <c r="H6" i="2" s="1"/>
  <c r="I6" i="2" s="1"/>
  <c r="J6" i="2" s="1"/>
  <c r="F7" i="2"/>
  <c r="G7" i="2" s="1"/>
  <c r="H7" i="2" s="1"/>
  <c r="I7" i="2" s="1"/>
  <c r="F8" i="2"/>
  <c r="G8" i="2" s="1"/>
  <c r="H8" i="2" s="1"/>
  <c r="I8" i="2" s="1"/>
  <c r="J8" i="2" s="1"/>
  <c r="I14" i="2" l="1"/>
  <c r="J14" i="2" s="1"/>
  <c r="K14" i="2" s="1"/>
  <c r="M14" i="2" s="1"/>
  <c r="I16" i="2"/>
  <c r="J16" i="2" s="1"/>
  <c r="K16" i="2" s="1"/>
  <c r="M16" i="2" s="1"/>
  <c r="I12" i="2"/>
  <c r="J12" i="2" s="1"/>
  <c r="K12" i="2" s="1"/>
  <c r="M12" i="2" s="1"/>
  <c r="I17" i="2"/>
  <c r="J17" i="2" s="1"/>
  <c r="K17" i="2" s="1"/>
  <c r="I13" i="2"/>
  <c r="J13" i="2" s="1"/>
  <c r="K13" i="2" s="1"/>
  <c r="I15" i="2"/>
  <c r="J15" i="2" s="1"/>
  <c r="K15" i="2" s="1"/>
  <c r="J7" i="2"/>
  <c r="K7" i="2"/>
  <c r="J5" i="2"/>
  <c r="K5" i="2"/>
  <c r="K8" i="2"/>
  <c r="K6" i="2"/>
  <c r="F4" i="2"/>
  <c r="F3" i="2"/>
  <c r="L14" i="2" l="1"/>
  <c r="M15" i="2"/>
  <c r="L15" i="2"/>
  <c r="G3" i="2"/>
  <c r="H3" i="2" s="1"/>
  <c r="I3" i="2" s="1"/>
  <c r="G4" i="2"/>
  <c r="H4" i="2" s="1"/>
  <c r="I4" i="2" s="1"/>
  <c r="M13" i="2"/>
  <c r="L13" i="2"/>
  <c r="M17" i="2"/>
  <c r="L17" i="2"/>
  <c r="L16" i="2"/>
  <c r="L12" i="2"/>
  <c r="J4" i="2" l="1"/>
  <c r="K4" i="2"/>
  <c r="K3" i="2"/>
  <c r="J3" i="2"/>
</calcChain>
</file>

<file path=xl/sharedStrings.xml><?xml version="1.0" encoding="utf-8"?>
<sst xmlns="http://schemas.openxmlformats.org/spreadsheetml/2006/main" count="109" uniqueCount="25">
  <si>
    <t>log(1+t)</t>
  </si>
  <si>
    <t>change to log(1)</t>
  </si>
  <si>
    <t>total change</t>
  </si>
  <si>
    <t>percent change</t>
  </si>
  <si>
    <t>gamma</t>
  </si>
  <si>
    <t>lambda_tau</t>
  </si>
  <si>
    <t>initial tau (percent)</t>
  </si>
  <si>
    <t>estimated alpha</t>
  </si>
  <si>
    <t>estimated beta</t>
  </si>
  <si>
    <t>Exporter</t>
  </si>
  <si>
    <t>Importer</t>
  </si>
  <si>
    <t>USA</t>
  </si>
  <si>
    <t>Tariffs to Zero</t>
  </si>
  <si>
    <t>post tau (percent)</t>
  </si>
  <si>
    <t>log(1+t')</t>
  </si>
  <si>
    <t>log differences</t>
  </si>
  <si>
    <t>CAN</t>
  </si>
  <si>
    <t>MEX</t>
  </si>
  <si>
    <t>**initial tau for Mexican imports is for 1991</t>
  </si>
  <si>
    <t>Tariffs to 2005 levels</t>
  </si>
  <si>
    <t>AUS</t>
  </si>
  <si>
    <t>CHL</t>
  </si>
  <si>
    <t>CHN</t>
  </si>
  <si>
    <t>NZL</t>
  </si>
  <si>
    <t>Tariffs to 2015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</si>
</sst>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70" zoomScaleNormal="70" workbookViewId="0">
      <selection activeCell="I23" sqref="I23"/>
    </sheetView>
  </sheetViews>
  <sheetFormatPr defaultRowHeight="14.4" x14ac:dyDescent="0.3"/>
  <cols>
    <col min="2" max="2" width="9.33203125" bestFit="1" customWidth="1"/>
    <col min="3" max="3" width="9.33203125" customWidth="1"/>
    <col min="4" max="4" width="9.33203125" bestFit="1" customWidth="1"/>
    <col min="5" max="5" width="10.5546875" bestFit="1" customWidth="1"/>
    <col min="6" max="6" width="11.88671875" customWidth="1"/>
    <col min="7" max="7" width="9.5546875" bestFit="1" customWidth="1"/>
    <col min="9" max="9" width="15.33203125" bestFit="1" customWidth="1"/>
    <col min="10" max="10" width="12" bestFit="1" customWidth="1"/>
    <col min="11" max="11" width="15.6640625" customWidth="1"/>
    <col min="12" max="12" width="15.44140625" bestFit="1" customWidth="1"/>
    <col min="13" max="13" width="14.5546875" bestFit="1" customWidth="1"/>
    <col min="14" max="14" width="17.88671875" bestFit="1" customWidth="1"/>
    <col min="15" max="15" width="15.6640625" bestFit="1" customWidth="1"/>
  </cols>
  <sheetData>
    <row r="1" spans="1:13" x14ac:dyDescent="0.3">
      <c r="A1" s="1" t="s">
        <v>12</v>
      </c>
    </row>
    <row r="2" spans="1:13" x14ac:dyDescent="0.3">
      <c r="A2" t="s">
        <v>9</v>
      </c>
      <c r="B2" t="s">
        <v>10</v>
      </c>
      <c r="C2" t="s">
        <v>4</v>
      </c>
      <c r="D2" t="s">
        <v>5</v>
      </c>
      <c r="E2" t="s">
        <v>6</v>
      </c>
      <c r="F2" t="s">
        <v>0</v>
      </c>
      <c r="G2" t="s">
        <v>1</v>
      </c>
      <c r="H2" t="s">
        <v>2</v>
      </c>
      <c r="I2" s="1" t="s">
        <v>3</v>
      </c>
      <c r="J2" s="1" t="s">
        <v>7</v>
      </c>
      <c r="K2" s="1" t="s">
        <v>8</v>
      </c>
    </row>
    <row r="3" spans="1:13" x14ac:dyDescent="0.3">
      <c r="A3" t="s">
        <v>11</v>
      </c>
      <c r="B3" t="s">
        <v>20</v>
      </c>
      <c r="C3">
        <v>3.5910000000000002</v>
      </c>
      <c r="D3" s="3">
        <v>-3.5109379999999999</v>
      </c>
      <c r="E3">
        <v>4.47</v>
      </c>
      <c r="F3">
        <f>LN(E3/100+1)</f>
        <v>4.3729762861325197E-2</v>
      </c>
      <c r="G3">
        <f>LN(1)-F3</f>
        <v>-4.3729762861325197E-2</v>
      </c>
      <c r="H3">
        <f>G3*D3</f>
        <v>0.15353248616081536</v>
      </c>
      <c r="I3" s="2">
        <f>(EXP(H3)-1)*100</f>
        <v>16.594566360520812</v>
      </c>
      <c r="J3" s="2">
        <f>-1/9*I3*C3+1/0.9*I3</f>
        <v>11.817175089397542</v>
      </c>
      <c r="K3" s="2">
        <f>1/0.9*I3*(C3-1)</f>
        <v>47.773912711232697</v>
      </c>
    </row>
    <row r="4" spans="1:13" x14ac:dyDescent="0.3">
      <c r="A4" t="s">
        <v>20</v>
      </c>
      <c r="B4" t="s">
        <v>11</v>
      </c>
      <c r="C4">
        <v>3.5910000000000002</v>
      </c>
      <c r="D4" s="3">
        <v>-3.5109379999999999</v>
      </c>
      <c r="E4">
        <v>3.86</v>
      </c>
      <c r="F4">
        <f>LN(E4/100+1)</f>
        <v>3.7873652428081488E-2</v>
      </c>
      <c r="G4">
        <f t="shared" ref="G4:G10" si="0">LN(1)-F4</f>
        <v>-3.7873652428081488E-2</v>
      </c>
      <c r="H4">
        <f t="shared" ref="H4:H10" si="1">G4*D4</f>
        <v>0.13297204550854355</v>
      </c>
      <c r="I4" s="2">
        <f t="shared" ref="I4:I10" si="2">(EXP(H4)-1)*100</f>
        <v>14.221806775937829</v>
      </c>
      <c r="J4" s="2">
        <f>-1/9*I4*C4+1/0.9*I4</f>
        <v>10.127506625220617</v>
      </c>
      <c r="K4" s="2">
        <f>1/0.9*I4*(C4-1)</f>
        <v>40.943001507172134</v>
      </c>
    </row>
    <row r="5" spans="1:13" x14ac:dyDescent="0.3">
      <c r="A5" t="s">
        <v>11</v>
      </c>
      <c r="B5" t="s">
        <v>21</v>
      </c>
      <c r="C5">
        <v>3.5910000000000002</v>
      </c>
      <c r="D5" s="3">
        <v>-3.5109379999999999</v>
      </c>
      <c r="E5">
        <v>6.98</v>
      </c>
      <c r="F5">
        <f t="shared" ref="F5:F10" si="3">LN(E5/100+1)</f>
        <v>6.7471715115012751E-2</v>
      </c>
      <c r="G5">
        <f t="shared" si="0"/>
        <v>-6.7471715115012751E-2</v>
      </c>
      <c r="H5">
        <f t="shared" si="1"/>
        <v>0.23688900852247263</v>
      </c>
      <c r="I5" s="2">
        <f t="shared" si="2"/>
        <v>26.7300450419526</v>
      </c>
      <c r="J5" s="2">
        <f t="shared" ref="J5:J10" si="4">-1/9*I5*C5+1/0.9*I5</f>
        <v>19.034762074874916</v>
      </c>
      <c r="K5" s="2">
        <f t="shared" ref="K5:K10" si="5">1/0.9*I5*(C5-1)</f>
        <v>76.952829670776893</v>
      </c>
    </row>
    <row r="6" spans="1:13" x14ac:dyDescent="0.3">
      <c r="A6" t="s">
        <v>21</v>
      </c>
      <c r="B6" t="s">
        <v>11</v>
      </c>
      <c r="C6">
        <v>3.5910000000000002</v>
      </c>
      <c r="D6" s="3">
        <v>-3.5109379999999999</v>
      </c>
      <c r="E6">
        <v>2.83</v>
      </c>
      <c r="F6">
        <f t="shared" si="3"/>
        <v>2.7906953253007866E-2</v>
      </c>
      <c r="G6">
        <f t="shared" si="0"/>
        <v>-2.7906953253007866E-2</v>
      </c>
      <c r="H6">
        <f t="shared" si="1"/>
        <v>9.7979582640208923E-2</v>
      </c>
      <c r="I6" s="2">
        <f t="shared" si="2"/>
        <v>10.294026575038174</v>
      </c>
      <c r="J6" s="2">
        <f t="shared" si="4"/>
        <v>7.3304907021577392</v>
      </c>
      <c r="K6" s="2">
        <f t="shared" si="5"/>
        <v>29.635358728804345</v>
      </c>
    </row>
    <row r="7" spans="1:13" x14ac:dyDescent="0.3">
      <c r="A7" t="s">
        <v>22</v>
      </c>
      <c r="B7" t="s">
        <v>21</v>
      </c>
      <c r="C7">
        <v>3.5910000000000002</v>
      </c>
      <c r="D7" s="3">
        <v>-3.5109379999999999</v>
      </c>
      <c r="E7">
        <v>7</v>
      </c>
      <c r="F7">
        <f t="shared" si="3"/>
        <v>6.7658648473814864E-2</v>
      </c>
      <c r="G7">
        <f t="shared" si="0"/>
        <v>-6.7658648473814864E-2</v>
      </c>
      <c r="H7">
        <f t="shared" si="1"/>
        <v>0.2375453199553586</v>
      </c>
      <c r="I7" s="2">
        <f t="shared" si="2"/>
        <v>26.813246719523342</v>
      </c>
      <c r="J7" s="2">
        <f t="shared" si="4"/>
        <v>19.094010913936124</v>
      </c>
      <c r="K7" s="2">
        <f t="shared" si="5"/>
        <v>77.192358055872205</v>
      </c>
    </row>
    <row r="8" spans="1:13" x14ac:dyDescent="0.3">
      <c r="A8" t="s">
        <v>21</v>
      </c>
      <c r="B8" t="s">
        <v>22</v>
      </c>
      <c r="C8">
        <v>3.5910000000000002</v>
      </c>
      <c r="D8" s="3">
        <v>-3.5109379999999999</v>
      </c>
      <c r="E8">
        <v>11.68</v>
      </c>
      <c r="F8">
        <f t="shared" si="3"/>
        <v>0.11046745302597098</v>
      </c>
      <c r="G8">
        <f t="shared" si="0"/>
        <v>-0.11046745302597098</v>
      </c>
      <c r="H8">
        <f t="shared" si="1"/>
        <v>0.38784437859209647</v>
      </c>
      <c r="I8" s="2">
        <f t="shared" si="2"/>
        <v>47.380041154593641</v>
      </c>
      <c r="J8" s="2">
        <f t="shared" si="4"/>
        <v>33.73985375108785</v>
      </c>
      <c r="K8" s="2">
        <f t="shared" si="5"/>
        <v>136.40187403505792</v>
      </c>
    </row>
    <row r="9" spans="1:13" x14ac:dyDescent="0.3">
      <c r="A9" t="s">
        <v>22</v>
      </c>
      <c r="B9" t="s">
        <v>23</v>
      </c>
      <c r="C9">
        <v>3.5910000000000002</v>
      </c>
      <c r="D9" s="3">
        <v>-3.5109379999999999</v>
      </c>
      <c r="E9">
        <v>4.0599999999999996</v>
      </c>
      <c r="F9">
        <f t="shared" si="3"/>
        <v>3.9797469874066058E-2</v>
      </c>
      <c r="G9">
        <f t="shared" si="0"/>
        <v>-3.9797469874066058E-2</v>
      </c>
      <c r="H9">
        <f t="shared" si="1"/>
        <v>0.13972644928471373</v>
      </c>
      <c r="I9" s="2">
        <f t="shared" si="2"/>
        <v>14.995918367034133</v>
      </c>
      <c r="J9" s="2">
        <f t="shared" si="4"/>
        <v>10.678760090480194</v>
      </c>
      <c r="K9" s="2">
        <f t="shared" si="5"/>
        <v>43.171582765539377</v>
      </c>
    </row>
    <row r="10" spans="1:13" x14ac:dyDescent="0.3">
      <c r="A10" t="s">
        <v>23</v>
      </c>
      <c r="B10" t="s">
        <v>22</v>
      </c>
      <c r="C10">
        <v>3.5910000000000002</v>
      </c>
      <c r="D10" s="3">
        <v>-3.5109379999999999</v>
      </c>
      <c r="E10">
        <v>11.72</v>
      </c>
      <c r="F10">
        <f t="shared" si="3"/>
        <v>0.11082555508888461</v>
      </c>
      <c r="G10">
        <f t="shared" si="0"/>
        <v>-0.11082555508888461</v>
      </c>
      <c r="H10">
        <f t="shared" si="1"/>
        <v>0.38910165273265834</v>
      </c>
      <c r="I10" s="2">
        <f t="shared" si="2"/>
        <v>47.565454802640538</v>
      </c>
      <c r="J10" s="2">
        <f t="shared" si="4"/>
        <v>33.871888870013692</v>
      </c>
      <c r="K10" s="2">
        <f t="shared" si="5"/>
        <v>136.93565932626851</v>
      </c>
      <c r="L10" s="2"/>
      <c r="M10" s="2"/>
    </row>
    <row r="11" spans="1:13" x14ac:dyDescent="0.3">
      <c r="D11" s="3"/>
      <c r="I11" s="2"/>
      <c r="J11" s="2"/>
      <c r="K11" s="2"/>
      <c r="L11" s="2"/>
      <c r="M11" s="2"/>
    </row>
    <row r="12" spans="1:13" x14ac:dyDescent="0.3">
      <c r="A12" s="1" t="s">
        <v>24</v>
      </c>
      <c r="F12" s="3"/>
      <c r="K12" s="2"/>
      <c r="L12" s="2"/>
      <c r="M12" s="2"/>
    </row>
    <row r="13" spans="1:13" x14ac:dyDescent="0.3">
      <c r="A13" t="s">
        <v>9</v>
      </c>
      <c r="B13" t="s">
        <v>10</v>
      </c>
      <c r="C13" t="s">
        <v>4</v>
      </c>
      <c r="D13" t="s">
        <v>5</v>
      </c>
      <c r="E13" t="s">
        <v>6</v>
      </c>
      <c r="F13" t="s">
        <v>13</v>
      </c>
      <c r="G13" t="s">
        <v>0</v>
      </c>
      <c r="H13" t="s">
        <v>14</v>
      </c>
      <c r="I13" t="s">
        <v>15</v>
      </c>
      <c r="J13" t="s">
        <v>2</v>
      </c>
      <c r="K13" s="1" t="s">
        <v>3</v>
      </c>
      <c r="L13" s="1" t="s">
        <v>7</v>
      </c>
      <c r="M13" s="1" t="s">
        <v>8</v>
      </c>
    </row>
    <row r="14" spans="1:13" ht="12.75" customHeight="1" x14ac:dyDescent="0.3">
      <c r="A14" t="s">
        <v>11</v>
      </c>
      <c r="B14" t="s">
        <v>20</v>
      </c>
      <c r="C14">
        <v>3.5910000000000002</v>
      </c>
      <c r="D14" s="3">
        <v>-3.5109379999999999</v>
      </c>
      <c r="E14">
        <v>4.47</v>
      </c>
      <c r="F14">
        <v>0</v>
      </c>
      <c r="G14">
        <f t="shared" ref="G14:G21" si="6">LN(E14/100+1)</f>
        <v>4.3729762861325197E-2</v>
      </c>
      <c r="H14">
        <f>LN(1+F14/100)</f>
        <v>0</v>
      </c>
      <c r="I14">
        <f>H14-G14</f>
        <v>-4.3729762861325197E-2</v>
      </c>
      <c r="J14">
        <f t="shared" ref="J14:J21" si="7">I14*D14</f>
        <v>0.15353248616081536</v>
      </c>
      <c r="K14" s="2">
        <f>(EXP(J14)-1)*100</f>
        <v>16.594566360520812</v>
      </c>
      <c r="L14" s="2">
        <f t="shared" ref="L14:L21" si="8">-1/9*K14*C14+1/0.9*K14</f>
        <v>11.817175089397542</v>
      </c>
      <c r="M14" s="2">
        <f t="shared" ref="M14:M21" si="9">1/0.9*K14*(C14-1)</f>
        <v>47.773912711232697</v>
      </c>
    </row>
    <row r="15" spans="1:13" x14ac:dyDescent="0.3">
      <c r="A15" t="s">
        <v>20</v>
      </c>
      <c r="B15" t="s">
        <v>11</v>
      </c>
      <c r="C15">
        <v>3.5910000000000002</v>
      </c>
      <c r="D15" s="3">
        <v>-3.5109379999999999</v>
      </c>
      <c r="E15">
        <v>3.86</v>
      </c>
      <c r="F15">
        <v>0.72</v>
      </c>
      <c r="G15">
        <f t="shared" si="6"/>
        <v>3.7873652428081488E-2</v>
      </c>
      <c r="H15">
        <f t="shared" ref="H15:H21" si="10">LN(1+F15/100)</f>
        <v>7.1742037480004529E-3</v>
      </c>
      <c r="I15">
        <f t="shared" ref="I15:I21" si="11">H15-G15</f>
        <v>-3.0699448680081034E-2</v>
      </c>
      <c r="J15">
        <f t="shared" si="7"/>
        <v>0.10778386094994634</v>
      </c>
      <c r="K15" s="2">
        <f t="shared" ref="K15:K21" si="12">(EXP(J15)-1)*100</f>
        <v>11.380698218516748</v>
      </c>
      <c r="L15" s="2">
        <f t="shared" si="8"/>
        <v>8.1043216536082046</v>
      </c>
      <c r="M15" s="2">
        <f t="shared" si="9"/>
        <v>32.763765649085443</v>
      </c>
    </row>
    <row r="16" spans="1:13" x14ac:dyDescent="0.3">
      <c r="A16" t="s">
        <v>11</v>
      </c>
      <c r="B16" t="s">
        <v>21</v>
      </c>
      <c r="C16">
        <v>3.5910000000000002</v>
      </c>
      <c r="D16" s="3">
        <v>-3.5109379999999999</v>
      </c>
      <c r="E16">
        <v>6.98</v>
      </c>
      <c r="F16">
        <v>0</v>
      </c>
      <c r="G16">
        <f t="shared" si="6"/>
        <v>6.7471715115012751E-2</v>
      </c>
      <c r="H16">
        <f t="shared" si="10"/>
        <v>0</v>
      </c>
      <c r="I16">
        <f t="shared" si="11"/>
        <v>-6.7471715115012751E-2</v>
      </c>
      <c r="J16">
        <f t="shared" si="7"/>
        <v>0.23688900852247263</v>
      </c>
      <c r="K16" s="2">
        <f t="shared" si="12"/>
        <v>26.7300450419526</v>
      </c>
      <c r="L16" s="2">
        <f t="shared" si="8"/>
        <v>19.034762074874916</v>
      </c>
      <c r="M16" s="2">
        <f t="shared" si="9"/>
        <v>76.952829670776893</v>
      </c>
    </row>
    <row r="17" spans="1:13" x14ac:dyDescent="0.3">
      <c r="A17" t="s">
        <v>21</v>
      </c>
      <c r="B17" t="s">
        <v>11</v>
      </c>
      <c r="C17">
        <v>3.5910000000000002</v>
      </c>
      <c r="D17" s="3">
        <v>-3.5109379999999999</v>
      </c>
      <c r="E17">
        <v>2.83</v>
      </c>
      <c r="F17">
        <v>7.0000000000000007E-2</v>
      </c>
      <c r="G17">
        <f t="shared" si="6"/>
        <v>2.7906953253007866E-2</v>
      </c>
      <c r="H17">
        <f t="shared" si="10"/>
        <v>6.9975511427326493E-4</v>
      </c>
      <c r="I17">
        <f t="shared" si="11"/>
        <v>-2.7207198138734602E-2</v>
      </c>
      <c r="J17">
        <f t="shared" si="7"/>
        <v>9.5522785818812586E-2</v>
      </c>
      <c r="K17" s="2">
        <f t="shared" si="12"/>
        <v>10.023389147842309</v>
      </c>
      <c r="L17" s="2">
        <f t="shared" si="8"/>
        <v>7.1377667831690417</v>
      </c>
      <c r="M17" s="2">
        <f t="shared" si="9"/>
        <v>28.856223646732698</v>
      </c>
    </row>
    <row r="18" spans="1:13" x14ac:dyDescent="0.3">
      <c r="A18" t="s">
        <v>22</v>
      </c>
      <c r="B18" t="s">
        <v>21</v>
      </c>
      <c r="C18">
        <v>3.5910000000000002</v>
      </c>
      <c r="D18" s="3">
        <v>-3.5109379999999999</v>
      </c>
      <c r="E18">
        <v>7</v>
      </c>
      <c r="F18">
        <v>0.13</v>
      </c>
      <c r="G18">
        <f t="shared" si="6"/>
        <v>6.7658648473814864E-2</v>
      </c>
      <c r="H18">
        <f t="shared" si="10"/>
        <v>1.2991557316201288E-3</v>
      </c>
      <c r="I18">
        <f t="shared" si="11"/>
        <v>-6.6359492742194742E-2</v>
      </c>
      <c r="J18">
        <f t="shared" si="7"/>
        <v>0.23298406472929573</v>
      </c>
      <c r="K18" s="2">
        <f t="shared" si="12"/>
        <v>26.236136309693549</v>
      </c>
      <c r="L18" s="2">
        <f t="shared" si="8"/>
        <v>18.683044178758443</v>
      </c>
      <c r="M18" s="2">
        <f t="shared" si="9"/>
        <v>75.5309213093511</v>
      </c>
    </row>
    <row r="19" spans="1:13" x14ac:dyDescent="0.3">
      <c r="A19" t="s">
        <v>21</v>
      </c>
      <c r="B19" t="s">
        <v>22</v>
      </c>
      <c r="C19">
        <v>3.5910000000000002</v>
      </c>
      <c r="D19" s="3">
        <v>-3.5109379999999999</v>
      </c>
      <c r="E19">
        <v>11.68</v>
      </c>
      <c r="F19">
        <v>0.49</v>
      </c>
      <c r="G19">
        <f t="shared" si="6"/>
        <v>0.11046745302597098</v>
      </c>
      <c r="H19">
        <f t="shared" si="10"/>
        <v>4.8880340727758664E-3</v>
      </c>
      <c r="I19">
        <f t="shared" si="11"/>
        <v>-0.10557941895319511</v>
      </c>
      <c r="J19">
        <f t="shared" si="7"/>
        <v>0.37068279402069293</v>
      </c>
      <c r="K19" s="2">
        <f t="shared" si="12"/>
        <v>44.872345675108207</v>
      </c>
      <c r="L19" s="2">
        <f t="shared" si="8"/>
        <v>31.954095936863173</v>
      </c>
      <c r="M19" s="2">
        <f t="shared" si="9"/>
        <v>129.18249738245044</v>
      </c>
    </row>
    <row r="20" spans="1:13" x14ac:dyDescent="0.3">
      <c r="A20" t="s">
        <v>22</v>
      </c>
      <c r="B20" t="s">
        <v>23</v>
      </c>
      <c r="C20">
        <v>3.5910000000000002</v>
      </c>
      <c r="D20" s="3">
        <v>-3.5109379999999999</v>
      </c>
      <c r="E20">
        <v>4.0599999999999996</v>
      </c>
      <c r="F20">
        <v>0.04</v>
      </c>
      <c r="G20">
        <f t="shared" si="6"/>
        <v>3.9797469874066058E-2</v>
      </c>
      <c r="H20">
        <f t="shared" si="10"/>
        <v>3.9992002132689132E-4</v>
      </c>
      <c r="I20">
        <f t="shared" si="11"/>
        <v>-3.9397549852739168E-2</v>
      </c>
      <c r="J20">
        <f t="shared" si="7"/>
        <v>0.13832235488487635</v>
      </c>
      <c r="K20" s="2">
        <f t="shared" si="12"/>
        <v>14.834566545154093</v>
      </c>
      <c r="L20" s="2">
        <f t="shared" si="8"/>
        <v>10.563859665321399</v>
      </c>
      <c r="M20" s="2">
        <f t="shared" si="9"/>
        <v>42.707068798326958</v>
      </c>
    </row>
    <row r="21" spans="1:13" x14ac:dyDescent="0.3">
      <c r="A21" t="s">
        <v>23</v>
      </c>
      <c r="B21" t="s">
        <v>22</v>
      </c>
      <c r="C21">
        <v>3.5910000000000002</v>
      </c>
      <c r="D21" s="3">
        <v>-3.5109379999999999</v>
      </c>
      <c r="E21">
        <v>11.72</v>
      </c>
      <c r="F21">
        <v>0.45</v>
      </c>
      <c r="G21">
        <f t="shared" si="6"/>
        <v>0.11082555508888461</v>
      </c>
      <c r="H21">
        <f t="shared" si="10"/>
        <v>4.4899052728520012E-3</v>
      </c>
      <c r="I21">
        <f t="shared" si="11"/>
        <v>-0.10633564981603261</v>
      </c>
      <c r="J21">
        <f t="shared" si="7"/>
        <v>0.37333787369380189</v>
      </c>
      <c r="K21" s="2">
        <f t="shared" si="12"/>
        <v>45.257504382570346</v>
      </c>
      <c r="L21" s="2">
        <f t="shared" si="8"/>
        <v>32.228371731988148</v>
      </c>
      <c r="M21" s="2">
        <f t="shared" si="9"/>
        <v>130.29132650582196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="70" zoomScaleNormal="70" workbookViewId="0">
      <selection activeCell="O33" sqref="O33"/>
    </sheetView>
  </sheetViews>
  <sheetFormatPr defaultRowHeight="14.4" x14ac:dyDescent="0.3"/>
  <cols>
    <col min="2" max="2" width="9.33203125" bestFit="1" customWidth="1"/>
    <col min="3" max="3" width="9.33203125" customWidth="1"/>
    <col min="4" max="4" width="9.33203125" bestFit="1" customWidth="1"/>
    <col min="6" max="6" width="11.88671875" customWidth="1"/>
    <col min="7" max="7" width="9.5546875" bestFit="1" customWidth="1"/>
    <col min="9" max="9" width="15.33203125" bestFit="1" customWidth="1"/>
    <col min="10" max="10" width="12" bestFit="1" customWidth="1"/>
    <col min="11" max="11" width="15.6640625" customWidth="1"/>
    <col min="12" max="12" width="15.44140625" bestFit="1" customWidth="1"/>
    <col min="13" max="13" width="14.5546875" bestFit="1" customWidth="1"/>
  </cols>
  <sheetData>
    <row r="1" spans="1:13" x14ac:dyDescent="0.3">
      <c r="A1" s="1" t="s">
        <v>12</v>
      </c>
    </row>
    <row r="2" spans="1:13" x14ac:dyDescent="0.3">
      <c r="A2" t="s">
        <v>9</v>
      </c>
      <c r="B2" t="s">
        <v>10</v>
      </c>
      <c r="C2" t="s">
        <v>4</v>
      </c>
      <c r="D2" t="s">
        <v>5</v>
      </c>
      <c r="E2" t="s">
        <v>6</v>
      </c>
      <c r="F2" t="s">
        <v>0</v>
      </c>
      <c r="G2" t="s">
        <v>1</v>
      </c>
      <c r="H2" t="s">
        <v>2</v>
      </c>
      <c r="I2" s="1" t="s">
        <v>3</v>
      </c>
      <c r="J2" s="1" t="s">
        <v>7</v>
      </c>
      <c r="K2" s="1" t="s">
        <v>8</v>
      </c>
    </row>
    <row r="3" spans="1:13" x14ac:dyDescent="0.3">
      <c r="A3" t="s">
        <v>16</v>
      </c>
      <c r="B3" t="s">
        <v>11</v>
      </c>
      <c r="C3">
        <v>3.5910000000000002</v>
      </c>
      <c r="D3" s="3">
        <v>-3.5109379999999999</v>
      </c>
      <c r="E3">
        <v>1.73</v>
      </c>
      <c r="F3">
        <f>LN(E3/100+1)</f>
        <v>1.7152058817565659E-2</v>
      </c>
      <c r="G3">
        <f>LN(1)-F3</f>
        <v>-1.7152058817565659E-2</v>
      </c>
      <c r="H3">
        <f>G3*D3</f>
        <v>6.0219815080826335E-2</v>
      </c>
      <c r="I3" s="2">
        <f>(EXP(H3)-1)*100</f>
        <v>6.2069979886807403</v>
      </c>
      <c r="J3" s="2">
        <f>-1/9*I3*C3+1/0.9*I3</f>
        <v>4.4200722343838743</v>
      </c>
      <c r="K3" s="2">
        <f>1/0.9*I3*(C3-1)</f>
        <v>17.869257542968668</v>
      </c>
    </row>
    <row r="4" spans="1:13" x14ac:dyDescent="0.3">
      <c r="A4" t="s">
        <v>17</v>
      </c>
      <c r="B4" t="s">
        <v>16</v>
      </c>
      <c r="C4">
        <v>3.5910000000000002</v>
      </c>
      <c r="D4" s="3">
        <v>-3.5109379999999999</v>
      </c>
      <c r="E4">
        <v>6.86</v>
      </c>
      <c r="F4">
        <f>LN(E4/100+1)</f>
        <v>6.6349380541533914E-2</v>
      </c>
      <c r="G4">
        <f t="shared" ref="G4:G8" si="0">LN(1)-F4</f>
        <v>-6.6349380541533914E-2</v>
      </c>
      <c r="H4">
        <f t="shared" ref="H4" si="1">G4*D4</f>
        <v>0.232948561419732</v>
      </c>
      <c r="I4" s="2">
        <f t="shared" ref="I4" si="2">(EXP(H4)-1)*100</f>
        <v>26.231654588626441</v>
      </c>
      <c r="J4" s="2">
        <f>-1/9*I4*C4+1/0.9*I4</f>
        <v>18.679852695389648</v>
      </c>
      <c r="K4" s="2">
        <f>1/0.9*I4*(C4-1)</f>
        <v>75.518018932367909</v>
      </c>
    </row>
    <row r="5" spans="1:13" x14ac:dyDescent="0.3">
      <c r="A5" t="s">
        <v>17</v>
      </c>
      <c r="B5" t="s">
        <v>11</v>
      </c>
      <c r="C5">
        <v>3.5910000000000002</v>
      </c>
      <c r="D5" s="3">
        <v>-3.5109379999999999</v>
      </c>
      <c r="E5">
        <v>5.74</v>
      </c>
      <c r="F5">
        <f t="shared" ref="F5:F8" si="3">LN(E5/100+1)</f>
        <v>5.5813064819212686E-2</v>
      </c>
      <c r="G5">
        <f t="shared" si="0"/>
        <v>-5.5813064819212686E-2</v>
      </c>
      <c r="H5">
        <f t="shared" ref="H5:H8" si="4">G5*D5</f>
        <v>0.19595621017023696</v>
      </c>
      <c r="I5" s="2">
        <f t="shared" ref="I5:I8" si="5">(EXP(H5)-1)*100</f>
        <v>21.647363499458748</v>
      </c>
      <c r="J5" s="2">
        <f t="shared" ref="J5:J8" si="6">-1/9*I5*C5+1/0.9*I5</f>
        <v>15.415328074225679</v>
      </c>
      <c r="K5" s="2">
        <f t="shared" ref="K5:K8" si="7">1/0.9*I5*(C5-1)</f>
        <v>62.320354252330688</v>
      </c>
    </row>
    <row r="6" spans="1:13" x14ac:dyDescent="0.3">
      <c r="A6" t="s">
        <v>11</v>
      </c>
      <c r="B6" t="s">
        <v>16</v>
      </c>
      <c r="C6">
        <v>3.5910000000000002</v>
      </c>
      <c r="D6" s="3">
        <v>-3.5109379999999999</v>
      </c>
      <c r="E6">
        <v>3.02</v>
      </c>
      <c r="F6">
        <f t="shared" si="3"/>
        <v>2.9752958149347801E-2</v>
      </c>
      <c r="G6">
        <f t="shared" si="0"/>
        <v>-2.9752958149347801E-2</v>
      </c>
      <c r="H6">
        <f t="shared" si="4"/>
        <v>0.10446079137895486</v>
      </c>
      <c r="I6" s="2">
        <f t="shared" si="5"/>
        <v>11.011186705739618</v>
      </c>
      <c r="J6" s="2">
        <f t="shared" si="6"/>
        <v>7.8411883996761356</v>
      </c>
      <c r="K6" s="2">
        <f t="shared" si="7"/>
        <v>31.699983060634839</v>
      </c>
    </row>
    <row r="7" spans="1:13" x14ac:dyDescent="0.3">
      <c r="A7" t="s">
        <v>16</v>
      </c>
      <c r="B7" t="s">
        <v>17</v>
      </c>
      <c r="C7">
        <v>3.5910000000000002</v>
      </c>
      <c r="D7" s="3">
        <v>-3.5109379999999999</v>
      </c>
      <c r="E7" s="6">
        <v>13.85</v>
      </c>
      <c r="F7">
        <f t="shared" si="3"/>
        <v>0.12971160652165731</v>
      </c>
      <c r="G7">
        <f t="shared" si="0"/>
        <v>-0.12971160652165731</v>
      </c>
      <c r="H7">
        <f t="shared" si="4"/>
        <v>0.45540940837793448</v>
      </c>
      <c r="I7" s="2">
        <f t="shared" si="5"/>
        <v>57.681881373543554</v>
      </c>
      <c r="J7" s="2">
        <f t="shared" si="6"/>
        <v>41.075908635893413</v>
      </c>
      <c r="K7" s="2">
        <f t="shared" si="7"/>
        <v>166.05972737650151</v>
      </c>
    </row>
    <row r="8" spans="1:13" x14ac:dyDescent="0.3">
      <c r="A8" t="s">
        <v>11</v>
      </c>
      <c r="B8" t="s">
        <v>17</v>
      </c>
      <c r="C8">
        <v>3.5910000000000002</v>
      </c>
      <c r="D8" s="3">
        <v>-3.5109379999999999</v>
      </c>
      <c r="E8" s="6">
        <v>13.7</v>
      </c>
      <c r="F8">
        <f t="shared" si="3"/>
        <v>0.12839321476839899</v>
      </c>
      <c r="G8">
        <f t="shared" si="0"/>
        <v>-0.12839321476839899</v>
      </c>
      <c r="H8">
        <f t="shared" si="4"/>
        <v>0.45078061667253322</v>
      </c>
      <c r="I8" s="2">
        <f t="shared" si="5"/>
        <v>56.953691408948949</v>
      </c>
      <c r="J8" s="2">
        <f t="shared" si="6"/>
        <v>40.557356471105983</v>
      </c>
      <c r="K8" s="2">
        <f t="shared" si="7"/>
        <v>163.96334937842971</v>
      </c>
      <c r="L8" s="2"/>
      <c r="M8" s="2"/>
    </row>
    <row r="9" spans="1:13" x14ac:dyDescent="0.3">
      <c r="D9" s="3"/>
      <c r="E9" s="5"/>
      <c r="I9" s="2"/>
      <c r="J9" s="2"/>
      <c r="K9" s="2"/>
      <c r="L9" s="2"/>
      <c r="M9" s="2"/>
    </row>
    <row r="10" spans="1:13" x14ac:dyDescent="0.3">
      <c r="A10" s="1" t="s">
        <v>19</v>
      </c>
      <c r="F10" s="3"/>
      <c r="K10" s="2"/>
      <c r="L10" s="2"/>
      <c r="M10" s="2"/>
    </row>
    <row r="11" spans="1:13" x14ac:dyDescent="0.3">
      <c r="A11" t="s">
        <v>9</v>
      </c>
      <c r="B11" t="s">
        <v>10</v>
      </c>
      <c r="C11" t="s">
        <v>4</v>
      </c>
      <c r="D11" t="s">
        <v>5</v>
      </c>
      <c r="E11" t="s">
        <v>6</v>
      </c>
      <c r="F11" t="s">
        <v>13</v>
      </c>
      <c r="G11" t="s">
        <v>0</v>
      </c>
      <c r="H11" t="s">
        <v>14</v>
      </c>
      <c r="I11" t="s">
        <v>15</v>
      </c>
      <c r="J11" t="s">
        <v>2</v>
      </c>
      <c r="K11" s="1" t="s">
        <v>3</v>
      </c>
      <c r="L11" s="1" t="s">
        <v>7</v>
      </c>
      <c r="M11" s="1" t="s">
        <v>8</v>
      </c>
    </row>
    <row r="12" spans="1:13" ht="12.75" customHeight="1" x14ac:dyDescent="0.3">
      <c r="A12" t="s">
        <v>16</v>
      </c>
      <c r="B12" t="s">
        <v>11</v>
      </c>
      <c r="C12">
        <v>3.5910000000000002</v>
      </c>
      <c r="D12" s="3">
        <v>-3.5109379999999999</v>
      </c>
      <c r="E12">
        <v>1.73</v>
      </c>
      <c r="F12">
        <v>0.12</v>
      </c>
      <c r="G12">
        <f t="shared" ref="G12:G17" si="8">LN(E12/100+1)</f>
        <v>1.7152058817565659E-2</v>
      </c>
      <c r="H12">
        <f>LN(1+F12/100)</f>
        <v>1.1992805754821869E-3</v>
      </c>
      <c r="I12">
        <f>H12-G12</f>
        <v>-1.5952778242083472E-2</v>
      </c>
      <c r="J12">
        <f t="shared" ref="J12:J17" si="9">I12*D12</f>
        <v>5.6009215335704063E-2</v>
      </c>
      <c r="K12" s="2">
        <f>(EXP(J12)-1)*100</f>
        <v>5.7607429899213747</v>
      </c>
      <c r="L12" s="2">
        <f t="shared" ref="L12:L17" si="10">-1/9*K12*C12+1/0.9*K12</f>
        <v>4.102289091378454</v>
      </c>
      <c r="M12" s="2">
        <f t="shared" ref="M12:M17" si="11">1/0.9*K12*(C12-1)</f>
        <v>16.584538985429205</v>
      </c>
    </row>
    <row r="13" spans="1:13" x14ac:dyDescent="0.3">
      <c r="A13" t="s">
        <v>17</v>
      </c>
      <c r="B13" t="s">
        <v>16</v>
      </c>
      <c r="C13">
        <v>3.5910000000000002</v>
      </c>
      <c r="D13" s="3">
        <v>-3.5109379999999999</v>
      </c>
      <c r="E13">
        <v>6.86</v>
      </c>
      <c r="F13">
        <v>0.28000000000000003</v>
      </c>
      <c r="G13">
        <f t="shared" si="8"/>
        <v>6.6349380541533914E-2</v>
      </c>
      <c r="H13">
        <f t="shared" ref="H13:H17" si="12">LN(1+F13/100)</f>
        <v>2.796087302001188E-3</v>
      </c>
      <c r="I13">
        <f t="shared" ref="I13:I17" si="13">H13-G13</f>
        <v>-6.3553293239532724E-2</v>
      </c>
      <c r="J13">
        <f t="shared" si="9"/>
        <v>0.22313167225981853</v>
      </c>
      <c r="K13" s="2">
        <f t="shared" ref="K13:K17" si="14">(EXP(J13)-1)*100</f>
        <v>24.998515127020561</v>
      </c>
      <c r="L13" s="2">
        <f t="shared" si="10"/>
        <v>17.801720383230531</v>
      </c>
      <c r="M13" s="2">
        <f t="shared" si="11"/>
        <v>71.967947437900321</v>
      </c>
    </row>
    <row r="14" spans="1:13" x14ac:dyDescent="0.3">
      <c r="A14" t="s">
        <v>17</v>
      </c>
      <c r="B14" t="s">
        <v>11</v>
      </c>
      <c r="C14">
        <v>3.5910000000000002</v>
      </c>
      <c r="D14" s="3">
        <v>-3.5109379999999999</v>
      </c>
      <c r="E14">
        <v>5.74</v>
      </c>
      <c r="F14">
        <v>0.08</v>
      </c>
      <c r="G14">
        <f t="shared" si="8"/>
        <v>5.5813064819212686E-2</v>
      </c>
      <c r="H14">
        <f t="shared" si="12"/>
        <v>7.9968017056424414E-4</v>
      </c>
      <c r="I14">
        <f t="shared" si="13"/>
        <v>-5.5013384648648439E-2</v>
      </c>
      <c r="J14">
        <f t="shared" si="9"/>
        <v>0.19314858267155643</v>
      </c>
      <c r="K14" s="2">
        <f t="shared" si="14"/>
        <v>21.306302027382017</v>
      </c>
      <c r="L14" s="2">
        <f t="shared" si="10"/>
        <v>15.172454410387928</v>
      </c>
      <c r="M14" s="2">
        <f t="shared" si="11"/>
        <v>61.338476169940904</v>
      </c>
    </row>
    <row r="15" spans="1:13" x14ac:dyDescent="0.3">
      <c r="A15" t="s">
        <v>11</v>
      </c>
      <c r="B15" t="s">
        <v>16</v>
      </c>
      <c r="C15">
        <v>3.5910000000000002</v>
      </c>
      <c r="D15" s="3">
        <v>-3.5109379999999999</v>
      </c>
      <c r="E15">
        <v>3.02</v>
      </c>
      <c r="F15">
        <v>0.99</v>
      </c>
      <c r="G15">
        <f t="shared" si="8"/>
        <v>2.9752958149347801E-2</v>
      </c>
      <c r="H15">
        <f t="shared" si="12"/>
        <v>9.8513160503742019E-3</v>
      </c>
      <c r="I15">
        <f t="shared" si="13"/>
        <v>-1.9901642098973597E-2</v>
      </c>
      <c r="J15">
        <f t="shared" si="9"/>
        <v>6.9873431507686157E-2</v>
      </c>
      <c r="K15" s="2">
        <f t="shared" si="14"/>
        <v>7.237244410092547</v>
      </c>
      <c r="L15" s="2">
        <f t="shared" si="10"/>
        <v>5.1537221582536823</v>
      </c>
      <c r="M15" s="2">
        <f t="shared" si="11"/>
        <v>20.835222518388658</v>
      </c>
    </row>
    <row r="16" spans="1:13" x14ac:dyDescent="0.3">
      <c r="A16" t="s">
        <v>16</v>
      </c>
      <c r="B16" t="s">
        <v>17</v>
      </c>
      <c r="C16">
        <v>3.5910000000000002</v>
      </c>
      <c r="D16" s="3">
        <v>-3.5109379999999999</v>
      </c>
      <c r="E16" s="6">
        <v>13.85</v>
      </c>
      <c r="F16">
        <v>0.14000000000000001</v>
      </c>
      <c r="G16">
        <f t="shared" si="8"/>
        <v>0.12971160652165731</v>
      </c>
      <c r="H16">
        <f t="shared" si="12"/>
        <v>1.3990209137074087E-3</v>
      </c>
      <c r="I16">
        <f t="shared" si="13"/>
        <v>-0.12831258560794989</v>
      </c>
      <c r="J16">
        <f t="shared" si="9"/>
        <v>0.45049753268920434</v>
      </c>
      <c r="K16" s="2">
        <f t="shared" si="14"/>
        <v>56.909266621056354</v>
      </c>
      <c r="L16" s="2">
        <f t="shared" si="10"/>
        <v>40.525721086038907</v>
      </c>
      <c r="M16" s="2">
        <f t="shared" si="11"/>
        <v>163.83545535017447</v>
      </c>
    </row>
    <row r="17" spans="1:17" x14ac:dyDescent="0.3">
      <c r="A17" t="s">
        <v>11</v>
      </c>
      <c r="B17" t="s">
        <v>17</v>
      </c>
      <c r="C17">
        <v>3.5910000000000002</v>
      </c>
      <c r="D17" s="3">
        <v>-3.5109379999999999</v>
      </c>
      <c r="E17" s="6">
        <v>13.7</v>
      </c>
      <c r="F17">
        <v>0.02</v>
      </c>
      <c r="G17">
        <f t="shared" si="8"/>
        <v>0.12839321476839899</v>
      </c>
      <c r="H17">
        <f t="shared" si="12"/>
        <v>1.9998000266624471E-4</v>
      </c>
      <c r="I17">
        <f t="shared" si="13"/>
        <v>-0.12819323476573274</v>
      </c>
      <c r="J17">
        <f t="shared" si="9"/>
        <v>0.45007849928193217</v>
      </c>
      <c r="K17" s="2">
        <f t="shared" si="14"/>
        <v>56.843530170277923</v>
      </c>
      <c r="L17" s="2">
        <f t="shared" si="10"/>
        <v>40.478909429034587</v>
      </c>
      <c r="M17" s="2">
        <f t="shared" si="11"/>
        <v>163.64620741243345</v>
      </c>
    </row>
    <row r="19" spans="1:17" x14ac:dyDescent="0.3">
      <c r="A19" s="6" t="s">
        <v>18</v>
      </c>
    </row>
    <row r="23" spans="1:17" x14ac:dyDescent="0.3">
      <c r="L23" s="1"/>
      <c r="M23" s="1"/>
    </row>
    <row r="24" spans="1:17" x14ac:dyDescent="0.3">
      <c r="L24" s="2"/>
      <c r="M24" s="2"/>
      <c r="N24" s="4"/>
      <c r="O24" s="4"/>
      <c r="P24" s="4"/>
      <c r="Q24" s="4"/>
    </row>
    <row r="25" spans="1:17" x14ac:dyDescent="0.3">
      <c r="L25" s="2"/>
      <c r="M25" s="2"/>
      <c r="N25" s="4"/>
      <c r="O25" s="4"/>
      <c r="P25" s="4"/>
      <c r="Q25" s="4"/>
    </row>
    <row r="26" spans="1:17" x14ac:dyDescent="0.3">
      <c r="L26" s="2"/>
      <c r="M26" s="2"/>
      <c r="N26" s="4"/>
      <c r="O26" s="4"/>
      <c r="P26" s="4"/>
      <c r="Q26" s="4"/>
    </row>
    <row r="27" spans="1:17" x14ac:dyDescent="0.3">
      <c r="L27" s="2"/>
      <c r="M27" s="2"/>
      <c r="N27" s="4"/>
      <c r="O27" s="4"/>
      <c r="P27" s="4"/>
      <c r="Q27" s="4"/>
    </row>
    <row r="28" spans="1:17" x14ac:dyDescent="0.3">
      <c r="L28" s="2"/>
      <c r="M28" s="2"/>
      <c r="N28" s="4"/>
      <c r="O28" s="4"/>
      <c r="P28" s="4"/>
      <c r="Q28" s="4"/>
    </row>
    <row r="29" spans="1:17" x14ac:dyDescent="0.3">
      <c r="L29" s="2"/>
      <c r="M29" s="2"/>
      <c r="N29" s="4"/>
      <c r="O29" s="4"/>
      <c r="P29" s="4"/>
      <c r="Q29" s="4"/>
    </row>
    <row r="30" spans="1:17" x14ac:dyDescent="0.3">
      <c r="P30" s="4"/>
      <c r="Q30" s="4"/>
    </row>
  </sheetData>
  <sortState ref="B22:F27">
    <sortCondition ref="B2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GTAP</vt:lpstr>
      <vt:lpstr>NAFTA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Jack Michael Rossbach</cp:lastModifiedBy>
  <dcterms:created xsi:type="dcterms:W3CDTF">2014-04-17T19:51:27Z</dcterms:created>
  <dcterms:modified xsi:type="dcterms:W3CDTF">2017-03-01T10:02:49Z</dcterms:modified>
</cp:coreProperties>
</file>